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3880" windowHeight="16680" tabRatio="500"/>
  </bookViews>
  <sheets>
    <sheet name="Hoja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B8" i="1"/>
  <c r="AA8"/>
  <c r="Z8"/>
  <c r="Y8"/>
  <c r="X8"/>
  <c r="W8"/>
  <c r="V8"/>
  <c r="U8"/>
  <c r="T8"/>
  <c r="S8"/>
  <c r="R8"/>
  <c r="Q8"/>
  <c r="AB7"/>
  <c r="AA7"/>
  <c r="Z7"/>
  <c r="Y7"/>
  <c r="X7"/>
  <c r="W7"/>
  <c r="V7"/>
  <c r="U7"/>
  <c r="T7"/>
  <c r="S7"/>
  <c r="R7"/>
  <c r="Q7"/>
  <c r="N49"/>
  <c r="N51"/>
  <c r="N59"/>
  <c r="N61"/>
  <c r="N63"/>
  <c r="N65"/>
  <c r="N67"/>
  <c r="N69"/>
  <c r="M47"/>
  <c r="M51"/>
  <c r="M57"/>
  <c r="M61"/>
  <c r="M63"/>
  <c r="M65"/>
  <c r="M67"/>
  <c r="M69"/>
  <c r="L45"/>
  <c r="L51"/>
  <c r="L55"/>
  <c r="L61"/>
  <c r="L63"/>
  <c r="L65"/>
  <c r="L67"/>
  <c r="L69"/>
  <c r="G49"/>
  <c r="G51"/>
  <c r="G59"/>
  <c r="G61"/>
  <c r="G63"/>
  <c r="G65"/>
  <c r="G67"/>
  <c r="G69"/>
  <c r="F47"/>
  <c r="F51"/>
  <c r="F57"/>
  <c r="F61"/>
  <c r="F63"/>
  <c r="F65"/>
  <c r="F67"/>
  <c r="F69"/>
  <c r="E45"/>
  <c r="E51"/>
  <c r="E55"/>
  <c r="E61"/>
  <c r="E63"/>
  <c r="E65"/>
  <c r="E67"/>
  <c r="E69"/>
  <c r="E11"/>
  <c r="F13"/>
  <c r="G15"/>
  <c r="E17"/>
  <c r="F17"/>
  <c r="G17"/>
  <c r="E21"/>
  <c r="F23"/>
  <c r="G25"/>
  <c r="E27"/>
  <c r="F27"/>
  <c r="G27"/>
  <c r="E29"/>
  <c r="F29"/>
  <c r="G29"/>
  <c r="E31"/>
  <c r="F31"/>
  <c r="G31"/>
  <c r="E33"/>
  <c r="F33"/>
  <c r="G33"/>
  <c r="E35"/>
  <c r="F35"/>
  <c r="G35"/>
  <c r="N15"/>
  <c r="N17"/>
  <c r="N25"/>
  <c r="N27"/>
  <c r="N29"/>
  <c r="N31"/>
  <c r="N33"/>
  <c r="N35"/>
  <c r="M13"/>
  <c r="M17"/>
  <c r="M23"/>
  <c r="M27"/>
  <c r="M29"/>
  <c r="M31"/>
  <c r="M33"/>
  <c r="M35"/>
  <c r="L11"/>
  <c r="L17"/>
  <c r="L21"/>
  <c r="L27"/>
  <c r="L29"/>
  <c r="L31"/>
  <c r="L33"/>
  <c r="L35"/>
</calcChain>
</file>

<file path=xl/sharedStrings.xml><?xml version="1.0" encoding="utf-8"?>
<sst xmlns="http://schemas.openxmlformats.org/spreadsheetml/2006/main" count="107" uniqueCount="36">
  <si>
    <t>Assuming: Men Prevalence: 50% --&gt; N needed = 100 but N surveyed = 133 &amp; Survey include women (1 partner per men).</t>
    <phoneticPr fontId="1" type="noConversion"/>
  </si>
  <si>
    <t>Including Women</t>
    <phoneticPr fontId="1" type="noConversion"/>
  </si>
  <si>
    <t>Not Including Women</t>
    <phoneticPr fontId="1" type="noConversion"/>
  </si>
  <si>
    <t>Cost per individual</t>
    <phoneticPr fontId="1" type="noConversion"/>
  </si>
  <si>
    <t>Total Cost</t>
    <phoneticPr fontId="1" type="noConversion"/>
  </si>
  <si>
    <t>Low Prevalence</t>
    <phoneticPr fontId="1" type="noConversion"/>
  </si>
  <si>
    <t>High Prevalence</t>
    <phoneticPr fontId="1" type="noConversion"/>
  </si>
  <si>
    <t>Cost per individual</t>
    <phoneticPr fontId="1" type="noConversion"/>
  </si>
  <si>
    <t>Less Disperssed Clusters Sample: Medium Cost</t>
    <phoneticPr fontId="1" type="noConversion"/>
  </si>
  <si>
    <t>Medium Cost</t>
    <phoneticPr fontId="1" type="noConversion"/>
  </si>
  <si>
    <t>Medium Questionaire</t>
    <phoneticPr fontId="1" type="noConversion"/>
  </si>
  <si>
    <t>Assuming: Men Prevalence: 25% --&gt; N needed = 100 but N surveyed = 133 &amp; Survey does not include women.</t>
    <phoneticPr fontId="1" type="noConversion"/>
  </si>
  <si>
    <t>Assuming: Men Prevalence: 50% --&gt; N needed = 100 but N surveyed = 200 &amp; Survey does not include women.</t>
    <phoneticPr fontId="1" type="noConversion"/>
  </si>
  <si>
    <t>Assuming: Men Prevalence: 25% --&gt; N needed = 100 but N surveyed = 133 &amp; Survey include women (1 partner per men).</t>
    <phoneticPr fontId="1" type="noConversion"/>
  </si>
  <si>
    <t>Primary Sample Unit - Clusters: Villages</t>
    <phoneticPr fontId="1" type="noConversion"/>
  </si>
  <si>
    <t>Secondary Sample Units - Individuals/Households</t>
    <phoneticPr fontId="1" type="noConversion"/>
  </si>
  <si>
    <t xml:space="preserve">Lenght of Questionaire </t>
    <phoneticPr fontId="1" type="noConversion"/>
  </si>
  <si>
    <t>Biological Measures</t>
    <phoneticPr fontId="1" type="noConversion"/>
  </si>
  <si>
    <t>Baseline Prevalence</t>
    <phoneticPr fontId="1" type="noConversion"/>
  </si>
  <si>
    <t>Overhead</t>
    <phoneticPr fontId="1" type="noConversion"/>
  </si>
  <si>
    <t>Attrition</t>
    <phoneticPr fontId="1" type="noConversion"/>
  </si>
  <si>
    <t>Effect Size</t>
    <phoneticPr fontId="1" type="noConversion"/>
  </si>
  <si>
    <t>Size / Number</t>
    <phoneticPr fontId="1" type="noConversion"/>
  </si>
  <si>
    <t>Epidemiology &amp; Behavior</t>
    <phoneticPr fontId="1" type="noConversion"/>
  </si>
  <si>
    <t>Other</t>
    <phoneticPr fontId="1" type="noConversion"/>
  </si>
  <si>
    <t>Unit Cost</t>
    <phoneticPr fontId="1" type="noConversion"/>
  </si>
  <si>
    <t>Dispersed Clusters Sample: High Cost</t>
    <phoneticPr fontId="1" type="noConversion"/>
  </si>
  <si>
    <t>Dense Clusters Sample: Low Cost</t>
    <phoneticPr fontId="1" type="noConversion"/>
  </si>
  <si>
    <t>Long Questionnaire</t>
    <phoneticPr fontId="1" type="noConversion"/>
  </si>
  <si>
    <t>Short Questionnaire</t>
    <phoneticPr fontId="1" type="noConversion"/>
  </si>
  <si>
    <t>Costs to identify participants in first wave</t>
    <phoneticPr fontId="1" type="noConversion"/>
  </si>
  <si>
    <t>Secondary effects (women)</t>
    <phoneticPr fontId="1" type="noConversion"/>
  </si>
  <si>
    <t>High Cost</t>
    <phoneticPr fontId="1" type="noConversion"/>
  </si>
  <si>
    <t>Low Cost</t>
    <phoneticPr fontId="1" type="noConversion"/>
  </si>
  <si>
    <t>Total</t>
    <phoneticPr fontId="1" type="noConversion"/>
  </si>
  <si>
    <t>N</t>
    <phoneticPr fontId="1" type="noConversion"/>
  </si>
</sst>
</file>

<file path=xl/styles.xml><?xml version="1.0" encoding="utf-8"?>
<styleSheet xmlns="http://schemas.openxmlformats.org/spreadsheetml/2006/main">
  <numFmts count="1">
    <numFmt numFmtId="165" formatCode="#,##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indent="4"/>
    </xf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_tradnl"/>
  <c:style val="18"/>
  <c:chart>
    <c:plotArea>
      <c:layout/>
      <c:barChart>
        <c:barDir val="col"/>
        <c:grouping val="clustered"/>
        <c:ser>
          <c:idx val="1"/>
          <c:order val="1"/>
          <c:tx>
            <c:strRef>
              <c:f>Hoja1!$P$8</c:f>
              <c:strCache>
                <c:ptCount val="1"/>
                <c:pt idx="0">
                  <c:v>Total Cost</c:v>
                </c:pt>
              </c:strCache>
            </c:strRef>
          </c:tx>
          <c:cat>
            <c:multiLvlStrRef>
              <c:f>Hoja1!$Q$4:$AB$6</c:f>
              <c:multiLvlStrCache>
                <c:ptCount val="12"/>
                <c:lvl>
                  <c:pt idx="0">
                    <c:v>High Cost</c:v>
                  </c:pt>
                  <c:pt idx="1">
                    <c:v>Medium Cost</c:v>
                  </c:pt>
                  <c:pt idx="2">
                    <c:v>Low Cost</c:v>
                  </c:pt>
                  <c:pt idx="3">
                    <c:v>High Cost</c:v>
                  </c:pt>
                  <c:pt idx="4">
                    <c:v>Medium Cost</c:v>
                  </c:pt>
                  <c:pt idx="5">
                    <c:v>Low Cost</c:v>
                  </c:pt>
                  <c:pt idx="6">
                    <c:v>High Cost</c:v>
                  </c:pt>
                  <c:pt idx="7">
                    <c:v>Medium Cost</c:v>
                  </c:pt>
                  <c:pt idx="8">
                    <c:v>Low Cost</c:v>
                  </c:pt>
                  <c:pt idx="9">
                    <c:v>High Cost</c:v>
                  </c:pt>
                  <c:pt idx="10">
                    <c:v>Medium Cost</c:v>
                  </c:pt>
                  <c:pt idx="11">
                    <c:v>Low Cost</c:v>
                  </c:pt>
                </c:lvl>
                <c:lvl>
                  <c:pt idx="0">
                    <c:v>Low Prevalence</c:v>
                  </c:pt>
                  <c:pt idx="3">
                    <c:v>High Prevalence</c:v>
                  </c:pt>
                  <c:pt idx="6">
                    <c:v>Low Prevalence</c:v>
                  </c:pt>
                  <c:pt idx="9">
                    <c:v>High Prevalence</c:v>
                  </c:pt>
                </c:lvl>
                <c:lvl>
                  <c:pt idx="0">
                    <c:v>Not Including Women</c:v>
                  </c:pt>
                  <c:pt idx="6">
                    <c:v>Including Women</c:v>
                  </c:pt>
                </c:lvl>
              </c:multiLvlStrCache>
            </c:multiLvlStrRef>
          </c:cat>
          <c:val>
            <c:numRef>
              <c:f>Hoja1!$Q$8:$AB$8</c:f>
              <c:numCache>
                <c:formatCode>#,##0</c:formatCode>
                <c:ptCount val="12"/>
                <c:pt idx="0">
                  <c:v>1.8931875E6</c:v>
                </c:pt>
                <c:pt idx="1">
                  <c:v>1.6120125E6</c:v>
                </c:pt>
                <c:pt idx="2">
                  <c:v>1.3480875E6</c:v>
                </c:pt>
                <c:pt idx="3">
                  <c:v>2.76E6</c:v>
                </c:pt>
                <c:pt idx="4">
                  <c:v>2.36325E6</c:v>
                </c:pt>
                <c:pt idx="5">
                  <c:v>1.98375E6</c:v>
                </c:pt>
                <c:pt idx="6">
                  <c:v>3.613875E6</c:v>
                </c:pt>
                <c:pt idx="7">
                  <c:v>3.103275E6</c:v>
                </c:pt>
                <c:pt idx="8">
                  <c:v>2.609925E6</c:v>
                </c:pt>
                <c:pt idx="9">
                  <c:v>5.3475E6</c:v>
                </c:pt>
                <c:pt idx="10">
                  <c:v>4.60575E6</c:v>
                </c:pt>
                <c:pt idx="11">
                  <c:v>3.88125E6</c:v>
                </c:pt>
              </c:numCache>
            </c:numRef>
          </c:val>
        </c:ser>
        <c:axId val="530206776"/>
        <c:axId val="530203544"/>
      </c:barChart>
      <c:lineChart>
        <c:grouping val="standard"/>
        <c:ser>
          <c:idx val="0"/>
          <c:order val="0"/>
          <c:tx>
            <c:strRef>
              <c:f>Hoja1!$P$7</c:f>
              <c:strCache>
                <c:ptCount val="1"/>
                <c:pt idx="0">
                  <c:v>Cost per individual</c:v>
                </c:pt>
              </c:strCache>
            </c:strRef>
          </c:tx>
          <c:marker>
            <c:symbol val="none"/>
          </c:marker>
          <c:cat>
            <c:multiLvlStrRef>
              <c:f>Hoja1!$Q$4:$AB$6</c:f>
              <c:multiLvlStrCache>
                <c:ptCount val="12"/>
                <c:lvl>
                  <c:pt idx="0">
                    <c:v>High Cost</c:v>
                  </c:pt>
                  <c:pt idx="1">
                    <c:v>Medium Cost</c:v>
                  </c:pt>
                  <c:pt idx="2">
                    <c:v>Low Cost</c:v>
                  </c:pt>
                  <c:pt idx="3">
                    <c:v>High Cost</c:v>
                  </c:pt>
                  <c:pt idx="4">
                    <c:v>Medium Cost</c:v>
                  </c:pt>
                  <c:pt idx="5">
                    <c:v>Low Cost</c:v>
                  </c:pt>
                  <c:pt idx="6">
                    <c:v>High Cost</c:v>
                  </c:pt>
                  <c:pt idx="7">
                    <c:v>Medium Cost</c:v>
                  </c:pt>
                  <c:pt idx="8">
                    <c:v>Low Cost</c:v>
                  </c:pt>
                  <c:pt idx="9">
                    <c:v>High Cost</c:v>
                  </c:pt>
                  <c:pt idx="10">
                    <c:v>Medium Cost</c:v>
                  </c:pt>
                  <c:pt idx="11">
                    <c:v>Low Cost</c:v>
                  </c:pt>
                </c:lvl>
                <c:lvl>
                  <c:pt idx="0">
                    <c:v>Low Prevalence</c:v>
                  </c:pt>
                  <c:pt idx="3">
                    <c:v>High Prevalence</c:v>
                  </c:pt>
                  <c:pt idx="6">
                    <c:v>Low Prevalence</c:v>
                  </c:pt>
                  <c:pt idx="9">
                    <c:v>High Prevalence</c:v>
                  </c:pt>
                </c:lvl>
                <c:lvl>
                  <c:pt idx="0">
                    <c:v>Not Including Women</c:v>
                  </c:pt>
                  <c:pt idx="6">
                    <c:v>Including Women</c:v>
                  </c:pt>
                </c:lvl>
              </c:multiLvlStrCache>
            </c:multiLvlStrRef>
          </c:cat>
          <c:val>
            <c:numRef>
              <c:f>Hoja1!$Q$7:$AB$7</c:f>
              <c:numCache>
                <c:formatCode>#,##0</c:formatCode>
                <c:ptCount val="12"/>
                <c:pt idx="0">
                  <c:v>94.89661654135338</c:v>
                </c:pt>
                <c:pt idx="1">
                  <c:v>80.80263157894737</c:v>
                </c:pt>
                <c:pt idx="2">
                  <c:v>67.57330827067669</c:v>
                </c:pt>
                <c:pt idx="3">
                  <c:v>92.0</c:v>
                </c:pt>
                <c:pt idx="4">
                  <c:v>78.77500000000001</c:v>
                </c:pt>
                <c:pt idx="5">
                  <c:v>66.125</c:v>
                </c:pt>
                <c:pt idx="6">
                  <c:v>90.57330827067669</c:v>
                </c:pt>
                <c:pt idx="7">
                  <c:v>77.77631578947368</c:v>
                </c:pt>
                <c:pt idx="8">
                  <c:v>65.41165413533835</c:v>
                </c:pt>
                <c:pt idx="9">
                  <c:v>89.125</c:v>
                </c:pt>
                <c:pt idx="10">
                  <c:v>76.7625</c:v>
                </c:pt>
                <c:pt idx="11">
                  <c:v>64.6875</c:v>
                </c:pt>
              </c:numCache>
            </c:numRef>
          </c:val>
        </c:ser>
        <c:marker val="1"/>
        <c:axId val="579231400"/>
        <c:axId val="579228984"/>
      </c:lineChart>
      <c:catAx>
        <c:axId val="530206776"/>
        <c:scaling>
          <c:orientation val="minMax"/>
        </c:scaling>
        <c:axPos val="b"/>
        <c:tickLblPos val="nextTo"/>
        <c:crossAx val="530203544"/>
        <c:crosses val="autoZero"/>
        <c:auto val="1"/>
        <c:lblAlgn val="ctr"/>
        <c:lblOffset val="100"/>
      </c:catAx>
      <c:valAx>
        <c:axId val="530203544"/>
        <c:scaling>
          <c:orientation val="minMax"/>
        </c:scaling>
        <c:axPos val="l"/>
        <c:majorGridlines/>
        <c:numFmt formatCode="#,##0" sourceLinked="1"/>
        <c:tickLblPos val="nextTo"/>
        <c:crossAx val="530206776"/>
        <c:crosses val="autoZero"/>
        <c:crossBetween val="between"/>
      </c:valAx>
      <c:valAx>
        <c:axId val="579228984"/>
        <c:scaling>
          <c:orientation val="minMax"/>
        </c:scaling>
        <c:axPos val="r"/>
        <c:numFmt formatCode="#,##0" sourceLinked="1"/>
        <c:tickLblPos val="nextTo"/>
        <c:crossAx val="579231400"/>
        <c:crosses val="max"/>
        <c:crossBetween val="between"/>
      </c:valAx>
      <c:catAx>
        <c:axId val="579231400"/>
        <c:scaling>
          <c:orientation val="minMax"/>
        </c:scaling>
        <c:delete val="1"/>
        <c:axPos val="b"/>
        <c:tickLblPos val="nextTo"/>
        <c:crossAx val="579228984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228600</xdr:colOff>
      <xdr:row>8</xdr:row>
      <xdr:rowOff>143934</xdr:rowOff>
    </xdr:from>
    <xdr:to>
      <xdr:col>25</xdr:col>
      <xdr:colOff>795866</xdr:colOff>
      <xdr:row>33</xdr:row>
      <xdr:rowOff>42333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AB99"/>
  <sheetViews>
    <sheetView tabSelected="1" topLeftCell="B36" zoomScale="150" workbookViewId="0">
      <selection activeCell="R15" sqref="R15"/>
    </sheetView>
  </sheetViews>
  <sheetFormatPr baseColWidth="10" defaultRowHeight="13"/>
  <cols>
    <col min="2" max="2" width="42.140625" customWidth="1"/>
    <col min="3" max="3" width="7.85546875" customWidth="1"/>
    <col min="4" max="4" width="11.42578125" customWidth="1"/>
    <col min="5" max="5" width="11.5703125" customWidth="1"/>
    <col min="8" max="8" width="4" customWidth="1"/>
    <col min="9" max="9" width="42.28515625" bestFit="1" customWidth="1"/>
    <col min="15" max="15" width="3.140625" customWidth="1"/>
    <col min="16" max="16" width="14.28515625" customWidth="1"/>
  </cols>
  <sheetData>
    <row r="4" spans="1:28">
      <c r="B4" s="6" t="s">
        <v>11</v>
      </c>
      <c r="C4" s="6"/>
      <c r="D4" s="6"/>
      <c r="E4" s="6"/>
      <c r="F4" s="6"/>
      <c r="G4" s="6"/>
      <c r="H4" s="8"/>
      <c r="I4" s="6" t="s">
        <v>12</v>
      </c>
      <c r="J4" s="6"/>
      <c r="K4" s="6"/>
      <c r="L4" s="6"/>
      <c r="M4" s="6"/>
      <c r="N4" s="6"/>
      <c r="O4" s="8"/>
      <c r="Q4" s="1" t="s">
        <v>2</v>
      </c>
      <c r="R4" s="1"/>
      <c r="S4" s="1"/>
      <c r="T4" s="1"/>
      <c r="U4" s="1"/>
      <c r="V4" s="1"/>
      <c r="W4" s="1" t="s">
        <v>1</v>
      </c>
      <c r="X4" s="1"/>
      <c r="Y4" s="1"/>
      <c r="Z4" s="1"/>
      <c r="AA4" s="1"/>
      <c r="AB4" s="1"/>
    </row>
    <row r="5" spans="1:28">
      <c r="B5" s="6"/>
      <c r="C5" s="6"/>
      <c r="D5" s="6"/>
      <c r="E5" s="6"/>
      <c r="F5" s="6"/>
      <c r="G5" s="6"/>
      <c r="H5" s="8"/>
      <c r="I5" s="6"/>
      <c r="J5" s="6"/>
      <c r="K5" s="6"/>
      <c r="L5" s="6"/>
      <c r="M5" s="6"/>
      <c r="N5" s="6"/>
      <c r="O5" s="8"/>
      <c r="Q5" s="1" t="s">
        <v>5</v>
      </c>
      <c r="R5" s="1"/>
      <c r="S5" s="1"/>
      <c r="T5" s="1" t="s">
        <v>6</v>
      </c>
      <c r="U5" s="1"/>
      <c r="V5" s="1"/>
      <c r="W5" s="1" t="s">
        <v>5</v>
      </c>
      <c r="X5" s="1"/>
      <c r="Y5" s="1"/>
      <c r="Z5" s="1" t="s">
        <v>6</v>
      </c>
      <c r="AA5" s="1"/>
      <c r="AB5" s="1"/>
    </row>
    <row r="6" spans="1:28">
      <c r="Q6" t="s">
        <v>32</v>
      </c>
      <c r="R6" t="s">
        <v>9</v>
      </c>
      <c r="S6" t="s">
        <v>33</v>
      </c>
      <c r="T6" t="s">
        <v>32</v>
      </c>
      <c r="U6" t="s">
        <v>9</v>
      </c>
      <c r="V6" t="s">
        <v>33</v>
      </c>
      <c r="W6" t="s">
        <v>32</v>
      </c>
      <c r="X6" t="s">
        <v>9</v>
      </c>
      <c r="Y6" t="s">
        <v>33</v>
      </c>
      <c r="Z6" t="s">
        <v>32</v>
      </c>
      <c r="AA6" t="s">
        <v>9</v>
      </c>
      <c r="AB6" t="s">
        <v>33</v>
      </c>
    </row>
    <row r="7" spans="1:28">
      <c r="C7" t="s">
        <v>25</v>
      </c>
      <c r="D7" t="s">
        <v>22</v>
      </c>
      <c r="E7" t="s">
        <v>32</v>
      </c>
      <c r="F7" t="s">
        <v>9</v>
      </c>
      <c r="G7" t="s">
        <v>33</v>
      </c>
      <c r="J7" t="s">
        <v>25</v>
      </c>
      <c r="K7" t="s">
        <v>22</v>
      </c>
      <c r="L7" t="s">
        <v>32</v>
      </c>
      <c r="M7" t="s">
        <v>9</v>
      </c>
      <c r="N7" t="s">
        <v>33</v>
      </c>
      <c r="P7" t="s">
        <v>3</v>
      </c>
      <c r="Q7" s="4">
        <f>E35</f>
        <v>94.896616541353382</v>
      </c>
      <c r="R7" s="4">
        <f>F35</f>
        <v>80.80263157894737</v>
      </c>
      <c r="S7" s="4">
        <f>G35</f>
        <v>67.573308270676691</v>
      </c>
      <c r="T7" s="4">
        <f>L35</f>
        <v>92</v>
      </c>
      <c r="U7" s="4">
        <f>M35</f>
        <v>78.775000000000006</v>
      </c>
      <c r="V7" s="4">
        <f>N35</f>
        <v>66.125</v>
      </c>
      <c r="W7" s="4">
        <f>E69</f>
        <v>90.573308270676691</v>
      </c>
      <c r="X7" s="4">
        <f>F69</f>
        <v>77.776315789473685</v>
      </c>
      <c r="Y7" s="4">
        <f>G69</f>
        <v>65.411654135338352</v>
      </c>
      <c r="Z7" s="4">
        <f>L69</f>
        <v>89.125</v>
      </c>
      <c r="AA7" s="4">
        <f>M69</f>
        <v>76.762500000000003</v>
      </c>
      <c r="AB7" s="4">
        <f>N69</f>
        <v>64.6875</v>
      </c>
    </row>
    <row r="8" spans="1:28">
      <c r="P8" t="s">
        <v>4</v>
      </c>
      <c r="Q8" s="4">
        <f>E31</f>
        <v>1893187.5</v>
      </c>
      <c r="R8" s="4">
        <f>F31</f>
        <v>1612012.5</v>
      </c>
      <c r="S8" s="4">
        <f>G31</f>
        <v>1348087.5</v>
      </c>
      <c r="T8" s="4">
        <f>L31</f>
        <v>2760000</v>
      </c>
      <c r="U8" s="4">
        <f>M31</f>
        <v>2363250</v>
      </c>
      <c r="V8" s="4">
        <f>N31</f>
        <v>1983750</v>
      </c>
      <c r="W8" s="4">
        <f>E65</f>
        <v>3613875</v>
      </c>
      <c r="X8" s="4">
        <f>F65</f>
        <v>3103275</v>
      </c>
      <c r="Y8" s="4">
        <f>G65</f>
        <v>2609925</v>
      </c>
      <c r="Z8" s="4">
        <f>L65</f>
        <v>5347500</v>
      </c>
      <c r="AA8" s="4">
        <f>M65</f>
        <v>4605750</v>
      </c>
      <c r="AB8" s="4">
        <f>N65</f>
        <v>3881250</v>
      </c>
    </row>
    <row r="9" spans="1:28">
      <c r="A9" s="7"/>
      <c r="B9" t="s">
        <v>14</v>
      </c>
      <c r="C9" s="4"/>
      <c r="D9" s="4"/>
      <c r="E9" s="4"/>
      <c r="F9" s="5"/>
      <c r="G9" s="4"/>
      <c r="H9" s="4"/>
      <c r="I9" t="s">
        <v>14</v>
      </c>
      <c r="J9" s="4"/>
      <c r="K9" s="4"/>
      <c r="L9" s="4"/>
      <c r="M9" s="5"/>
      <c r="N9" s="4"/>
      <c r="O9" s="4"/>
      <c r="P9" s="4"/>
      <c r="Q9" s="4"/>
    </row>
    <row r="10" spans="1:28">
      <c r="A10" s="7"/>
      <c r="C10" s="4"/>
      <c r="D10" s="4"/>
      <c r="E10" s="4"/>
      <c r="F10" s="5"/>
      <c r="G10" s="4"/>
      <c r="H10" s="4"/>
      <c r="J10" s="4"/>
      <c r="K10" s="4"/>
      <c r="L10" s="4"/>
      <c r="M10" s="5"/>
      <c r="N10" s="4"/>
      <c r="O10" s="4"/>
      <c r="P10" s="4"/>
      <c r="Q10" s="4"/>
    </row>
    <row r="11" spans="1:28">
      <c r="A11" s="7"/>
      <c r="B11" s="3" t="s">
        <v>26</v>
      </c>
      <c r="C11" s="4">
        <v>1000</v>
      </c>
      <c r="D11" s="4">
        <v>150</v>
      </c>
      <c r="E11" s="4">
        <f>C11*D11</f>
        <v>150000</v>
      </c>
      <c r="F11" s="5"/>
      <c r="G11" s="4"/>
      <c r="H11" s="4"/>
      <c r="I11" s="3" t="s">
        <v>26</v>
      </c>
      <c r="J11" s="4">
        <v>1000</v>
      </c>
      <c r="K11" s="4">
        <v>150</v>
      </c>
      <c r="L11" s="4">
        <f>J11*K11</f>
        <v>150000</v>
      </c>
      <c r="M11" s="5"/>
      <c r="N11" s="4"/>
      <c r="O11" s="4"/>
      <c r="P11" s="4"/>
      <c r="Q11" s="4"/>
    </row>
    <row r="12" spans="1:28">
      <c r="A12" s="7"/>
      <c r="C12" s="4"/>
      <c r="D12" s="4"/>
      <c r="E12" s="4"/>
      <c r="F12" s="5"/>
      <c r="G12" s="4"/>
      <c r="H12" s="4"/>
      <c r="J12" s="4"/>
      <c r="K12" s="4"/>
      <c r="L12" s="4"/>
      <c r="M12" s="5"/>
      <c r="N12" s="4"/>
      <c r="O12" s="4"/>
      <c r="P12" s="4"/>
      <c r="Q12" s="4"/>
    </row>
    <row r="13" spans="1:28">
      <c r="A13" s="7"/>
      <c r="B13" s="3" t="s">
        <v>8</v>
      </c>
      <c r="C13" s="4">
        <v>700</v>
      </c>
      <c r="D13" s="4">
        <v>150</v>
      </c>
      <c r="E13" s="4"/>
      <c r="F13" s="5">
        <f>C13*D13</f>
        <v>105000</v>
      </c>
      <c r="G13" s="4"/>
      <c r="H13" s="4"/>
      <c r="I13" s="3" t="s">
        <v>8</v>
      </c>
      <c r="J13" s="4">
        <v>700</v>
      </c>
      <c r="K13" s="4">
        <v>150</v>
      </c>
      <c r="L13" s="4"/>
      <c r="M13" s="5">
        <f>J13*K13</f>
        <v>105000</v>
      </c>
      <c r="N13" s="4"/>
      <c r="O13" s="4"/>
      <c r="P13" s="4"/>
      <c r="Q13" s="4"/>
    </row>
    <row r="14" spans="1:28">
      <c r="A14" s="7"/>
      <c r="C14" s="4"/>
      <c r="D14" s="4"/>
      <c r="E14" s="4"/>
      <c r="F14" s="5"/>
      <c r="G14" s="4"/>
      <c r="H14" s="4"/>
      <c r="J14" s="4"/>
      <c r="K14" s="4"/>
      <c r="L14" s="4"/>
      <c r="M14" s="5"/>
      <c r="N14" s="4"/>
      <c r="O14" s="4"/>
      <c r="P14" s="4"/>
      <c r="Q14" s="4"/>
    </row>
    <row r="15" spans="1:28">
      <c r="A15" s="7"/>
      <c r="B15" s="3" t="s">
        <v>27</v>
      </c>
      <c r="C15" s="4">
        <v>500</v>
      </c>
      <c r="D15" s="4">
        <v>150</v>
      </c>
      <c r="E15" s="4"/>
      <c r="F15" s="5"/>
      <c r="G15" s="4">
        <f>C15*D15</f>
        <v>75000</v>
      </c>
      <c r="H15" s="4"/>
      <c r="I15" s="3" t="s">
        <v>27</v>
      </c>
      <c r="J15" s="4">
        <v>500</v>
      </c>
      <c r="K15" s="4">
        <v>150</v>
      </c>
      <c r="L15" s="4"/>
      <c r="M15" s="5"/>
      <c r="N15" s="4">
        <f>J15*K15</f>
        <v>75000</v>
      </c>
      <c r="O15" s="4"/>
      <c r="P15" s="4"/>
      <c r="Q15" s="4"/>
    </row>
    <row r="16" spans="1:28">
      <c r="A16" s="7"/>
      <c r="C16" s="4"/>
      <c r="D16" s="4"/>
      <c r="E16" s="4"/>
      <c r="F16" s="5"/>
      <c r="G16" s="4"/>
      <c r="H16" s="4"/>
      <c r="J16" s="4"/>
      <c r="K16" s="4"/>
      <c r="L16" s="4"/>
      <c r="M16" s="5"/>
      <c r="N16" s="4"/>
      <c r="O16" s="4"/>
      <c r="P16" s="4"/>
      <c r="Q16" s="4"/>
    </row>
    <row r="17" spans="1:17">
      <c r="A17" s="7"/>
      <c r="B17" t="s">
        <v>15</v>
      </c>
      <c r="C17" s="4">
        <v>15</v>
      </c>
      <c r="D17" s="4">
        <v>133</v>
      </c>
      <c r="E17" s="4">
        <f>D11*(C17*D17)</f>
        <v>299250</v>
      </c>
      <c r="F17" s="5">
        <f>D13*(C17*D17)</f>
        <v>299250</v>
      </c>
      <c r="G17" s="4">
        <f>D15*(C17*D17)</f>
        <v>299250</v>
      </c>
      <c r="H17" s="4"/>
      <c r="I17" t="s">
        <v>15</v>
      </c>
      <c r="J17" s="4">
        <v>15</v>
      </c>
      <c r="K17" s="4">
        <v>200</v>
      </c>
      <c r="L17" s="4">
        <f>K11*(J17*K17)</f>
        <v>450000</v>
      </c>
      <c r="M17" s="5">
        <f>K13*(J17*K17)</f>
        <v>450000</v>
      </c>
      <c r="N17" s="4">
        <f>K15*(J17*K17)</f>
        <v>450000</v>
      </c>
      <c r="O17" s="4"/>
      <c r="P17" s="4"/>
      <c r="Q17" s="4"/>
    </row>
    <row r="18" spans="1:17">
      <c r="A18" s="7"/>
      <c r="C18" s="4"/>
      <c r="D18" s="4"/>
      <c r="E18" s="4"/>
      <c r="F18" s="5"/>
      <c r="G18" s="4"/>
      <c r="H18" s="4"/>
      <c r="J18" s="4"/>
      <c r="K18" s="4"/>
      <c r="L18" s="4"/>
      <c r="M18" s="5"/>
      <c r="N18" s="4"/>
      <c r="O18" s="4"/>
      <c r="P18" s="4"/>
      <c r="Q18" s="4"/>
    </row>
    <row r="19" spans="1:17">
      <c r="A19" s="7"/>
      <c r="B19" t="s">
        <v>16</v>
      </c>
      <c r="C19" s="4"/>
      <c r="D19" s="4"/>
      <c r="E19" s="4"/>
      <c r="F19" s="5"/>
      <c r="G19" s="4"/>
      <c r="H19" s="4"/>
      <c r="I19" t="s">
        <v>16</v>
      </c>
      <c r="J19" s="4"/>
      <c r="K19" s="4"/>
      <c r="L19" s="4"/>
      <c r="M19" s="5"/>
      <c r="N19" s="4"/>
      <c r="O19" s="4"/>
      <c r="P19" s="4"/>
      <c r="Q19" s="4"/>
    </row>
    <row r="20" spans="1:17">
      <c r="A20" s="7"/>
      <c r="C20" s="4"/>
      <c r="D20" s="4"/>
      <c r="E20" s="4"/>
      <c r="F20" s="5"/>
      <c r="G20" s="4"/>
      <c r="H20" s="4"/>
      <c r="J20" s="4"/>
      <c r="K20" s="4"/>
      <c r="L20" s="4"/>
      <c r="M20" s="5"/>
      <c r="N20" s="4"/>
      <c r="O20" s="4"/>
      <c r="P20" s="4"/>
      <c r="Q20" s="4"/>
    </row>
    <row r="21" spans="1:17">
      <c r="A21" s="7"/>
      <c r="B21" s="3" t="s">
        <v>28</v>
      </c>
      <c r="C21" s="4">
        <v>40</v>
      </c>
      <c r="D21" s="4">
        <v>133</v>
      </c>
      <c r="E21" s="4">
        <f>D11*(C21*D21)</f>
        <v>798000</v>
      </c>
      <c r="F21" s="5"/>
      <c r="G21" s="4"/>
      <c r="H21" s="4"/>
      <c r="I21" s="3" t="s">
        <v>28</v>
      </c>
      <c r="J21" s="4">
        <v>40</v>
      </c>
      <c r="K21" s="4">
        <v>200</v>
      </c>
      <c r="L21" s="4">
        <f>K11*(J21*K21)</f>
        <v>1200000</v>
      </c>
      <c r="M21" s="5"/>
      <c r="N21" s="4"/>
      <c r="O21" s="4"/>
      <c r="P21" s="4"/>
      <c r="Q21" s="4"/>
    </row>
    <row r="22" spans="1:17">
      <c r="A22" s="7"/>
      <c r="B22" s="3"/>
      <c r="C22" s="4"/>
      <c r="D22" s="4"/>
      <c r="E22" s="4"/>
      <c r="F22" s="5"/>
      <c r="G22" s="4"/>
      <c r="H22" s="4"/>
      <c r="I22" s="3"/>
      <c r="J22" s="4"/>
      <c r="K22" s="4"/>
      <c r="L22" s="4"/>
      <c r="M22" s="5"/>
      <c r="N22" s="4"/>
      <c r="O22" s="4"/>
      <c r="P22" s="4"/>
      <c r="Q22" s="4"/>
    </row>
    <row r="23" spans="1:17">
      <c r="A23" s="7"/>
      <c r="B23" s="3" t="s">
        <v>10</v>
      </c>
      <c r="C23" s="4">
        <v>30</v>
      </c>
      <c r="D23" s="4">
        <v>133</v>
      </c>
      <c r="E23" s="4"/>
      <c r="F23" s="5">
        <f>D13*(C23*D23)</f>
        <v>598500</v>
      </c>
      <c r="G23" s="4"/>
      <c r="H23" s="4"/>
      <c r="I23" s="3" t="s">
        <v>10</v>
      </c>
      <c r="J23" s="4">
        <v>30</v>
      </c>
      <c r="K23" s="4">
        <v>200</v>
      </c>
      <c r="L23" s="4"/>
      <c r="M23" s="5">
        <f>K13*(J23*K23)</f>
        <v>900000</v>
      </c>
      <c r="N23" s="4"/>
      <c r="O23" s="4"/>
      <c r="P23" s="4"/>
      <c r="Q23" s="4"/>
    </row>
    <row r="24" spans="1:17">
      <c r="A24" s="7"/>
      <c r="B24" s="3"/>
      <c r="C24" s="4"/>
      <c r="D24" s="4"/>
      <c r="E24" s="4"/>
      <c r="F24" s="5"/>
      <c r="G24" s="4"/>
      <c r="H24" s="4"/>
      <c r="I24" s="3"/>
      <c r="J24" s="4"/>
      <c r="K24" s="4"/>
      <c r="L24" s="4"/>
      <c r="M24" s="5"/>
      <c r="N24" s="4"/>
      <c r="O24" s="4"/>
      <c r="P24" s="4"/>
      <c r="Q24" s="4"/>
    </row>
    <row r="25" spans="1:17">
      <c r="A25" s="7"/>
      <c r="B25" s="3" t="s">
        <v>29</v>
      </c>
      <c r="C25" s="4">
        <v>20</v>
      </c>
      <c r="D25" s="4">
        <v>133</v>
      </c>
      <c r="E25" s="4"/>
      <c r="F25" s="5"/>
      <c r="G25" s="4">
        <f>D15*(C25*D25)</f>
        <v>399000</v>
      </c>
      <c r="H25" s="4"/>
      <c r="I25" s="3" t="s">
        <v>29</v>
      </c>
      <c r="J25" s="4">
        <v>20</v>
      </c>
      <c r="K25" s="4">
        <v>200</v>
      </c>
      <c r="L25" s="4"/>
      <c r="M25" s="5"/>
      <c r="N25" s="4">
        <f>K15*(J25*K25)</f>
        <v>600000</v>
      </c>
      <c r="O25" s="4"/>
      <c r="P25" s="4"/>
      <c r="Q25" s="4"/>
    </row>
    <row r="26" spans="1:17">
      <c r="A26" s="7"/>
      <c r="C26" s="4"/>
      <c r="D26" s="4"/>
      <c r="E26" s="4"/>
      <c r="F26" s="5"/>
      <c r="G26" s="4"/>
      <c r="H26" s="4"/>
      <c r="J26" s="4"/>
      <c r="K26" s="4"/>
      <c r="L26" s="4"/>
      <c r="M26" s="5"/>
      <c r="N26" s="4"/>
      <c r="O26" s="4"/>
      <c r="P26" s="4"/>
      <c r="Q26" s="4"/>
    </row>
    <row r="27" spans="1:17">
      <c r="A27" s="7"/>
      <c r="B27" t="s">
        <v>17</v>
      </c>
      <c r="C27" s="4">
        <v>20</v>
      </c>
      <c r="D27" s="4">
        <v>133</v>
      </c>
      <c r="E27" s="4">
        <f>D11*(C27*D27)</f>
        <v>399000</v>
      </c>
      <c r="F27" s="5">
        <f>D13*(C27*D27)</f>
        <v>399000</v>
      </c>
      <c r="G27" s="4">
        <f>D15*(C27*D27)</f>
        <v>399000</v>
      </c>
      <c r="H27" s="4"/>
      <c r="I27" t="s">
        <v>17</v>
      </c>
      <c r="J27" s="4">
        <v>20</v>
      </c>
      <c r="K27" s="4">
        <v>200</v>
      </c>
      <c r="L27" s="4">
        <f>K11*(J27*K27)</f>
        <v>600000</v>
      </c>
      <c r="M27" s="5">
        <f>K13*(J27*K27)</f>
        <v>600000</v>
      </c>
      <c r="N27" s="4">
        <f>K15*(J27*K27)</f>
        <v>600000</v>
      </c>
      <c r="O27" s="4"/>
      <c r="P27" s="4"/>
      <c r="Q27" s="4"/>
    </row>
    <row r="28" spans="1:17">
      <c r="A28" s="7"/>
      <c r="C28" s="4"/>
      <c r="D28" s="4"/>
      <c r="E28" s="4"/>
      <c r="F28" s="5"/>
      <c r="G28" s="4"/>
      <c r="H28" s="4"/>
      <c r="J28" s="4"/>
      <c r="K28" s="4"/>
      <c r="L28" s="4"/>
      <c r="M28" s="5"/>
      <c r="N28" s="4"/>
      <c r="O28" s="4"/>
      <c r="P28" s="4"/>
      <c r="Q28" s="4"/>
    </row>
    <row r="29" spans="1:17">
      <c r="A29" s="7"/>
      <c r="B29" t="s">
        <v>19</v>
      </c>
      <c r="C29" s="4"/>
      <c r="D29" s="4"/>
      <c r="E29" s="4">
        <f>0.15*(SUM(E11:E27))</f>
        <v>246937.5</v>
      </c>
      <c r="F29" s="4">
        <f>0.15*(SUM(F11:F27))</f>
        <v>210262.5</v>
      </c>
      <c r="G29" s="4">
        <f>0.15*(SUM(G11:G27))</f>
        <v>175837.5</v>
      </c>
      <c r="H29" s="4"/>
      <c r="I29" t="s">
        <v>19</v>
      </c>
      <c r="J29" s="4"/>
      <c r="K29" s="4"/>
      <c r="L29" s="4">
        <f>0.15*(SUM(L11:L27))</f>
        <v>360000</v>
      </c>
      <c r="M29" s="4">
        <f>0.15*(SUM(M11:M27))</f>
        <v>308250</v>
      </c>
      <c r="N29" s="4">
        <f>0.15*(SUM(N11:N27))</f>
        <v>258750</v>
      </c>
      <c r="O29" s="4"/>
      <c r="P29" s="4"/>
      <c r="Q29" s="4"/>
    </row>
    <row r="30" spans="1:17">
      <c r="C30" s="4"/>
      <c r="D30" s="4"/>
      <c r="E30" s="4"/>
      <c r="F30" s="5"/>
      <c r="G30" s="4"/>
      <c r="H30" s="4"/>
      <c r="J30" s="4"/>
      <c r="K30" s="4"/>
      <c r="L30" s="4"/>
      <c r="M30" s="5"/>
      <c r="N30" s="4"/>
      <c r="O30" s="4"/>
      <c r="P30" s="4"/>
      <c r="Q30" s="4"/>
    </row>
    <row r="31" spans="1:17">
      <c r="B31" t="s">
        <v>34</v>
      </c>
      <c r="C31" s="4"/>
      <c r="D31" s="4"/>
      <c r="E31" s="4">
        <f>SUM(E11:E29)</f>
        <v>1893187.5</v>
      </c>
      <c r="F31" s="4">
        <f>SUM(F11:F29)</f>
        <v>1612012.5</v>
      </c>
      <c r="G31" s="4">
        <f>SUM(G11:G29)</f>
        <v>1348087.5</v>
      </c>
      <c r="H31" s="4"/>
      <c r="I31" t="s">
        <v>34</v>
      </c>
      <c r="J31" s="4"/>
      <c r="K31" s="4"/>
      <c r="L31" s="4">
        <f>SUM(L11:L29)</f>
        <v>2760000</v>
      </c>
      <c r="M31" s="4">
        <f>SUM(M11:M29)</f>
        <v>2363250</v>
      </c>
      <c r="N31" s="4">
        <f>SUM(N11:N29)</f>
        <v>1983750</v>
      </c>
      <c r="O31" s="4"/>
      <c r="P31" s="4"/>
      <c r="Q31" s="4"/>
    </row>
    <row r="32" spans="1:17">
      <c r="C32" s="4"/>
      <c r="D32" s="4"/>
      <c r="E32" s="4"/>
      <c r="F32" s="5"/>
      <c r="G32" s="4"/>
      <c r="H32" s="4"/>
      <c r="J32" s="4"/>
      <c r="K32" s="4"/>
      <c r="L32" s="4"/>
      <c r="M32" s="5"/>
      <c r="N32" s="4"/>
      <c r="O32" s="4"/>
      <c r="P32" s="4"/>
      <c r="Q32" s="4"/>
    </row>
    <row r="33" spans="2:17">
      <c r="B33" t="s">
        <v>35</v>
      </c>
      <c r="C33" s="4"/>
      <c r="D33" s="4"/>
      <c r="E33" s="4">
        <f>D17*D11</f>
        <v>19950</v>
      </c>
      <c r="F33" s="5">
        <f>D17*D13</f>
        <v>19950</v>
      </c>
      <c r="G33" s="4">
        <f>D17*D15</f>
        <v>19950</v>
      </c>
      <c r="H33" s="4"/>
      <c r="I33" t="s">
        <v>35</v>
      </c>
      <c r="J33" s="4"/>
      <c r="K33" s="4"/>
      <c r="L33" s="4">
        <f>K17*K11</f>
        <v>30000</v>
      </c>
      <c r="M33" s="5">
        <f>K17*K13</f>
        <v>30000</v>
      </c>
      <c r="N33" s="4">
        <f>K17*K15</f>
        <v>30000</v>
      </c>
      <c r="O33" s="4"/>
      <c r="P33" s="4"/>
      <c r="Q33" s="4"/>
    </row>
    <row r="34" spans="2:17">
      <c r="C34" s="4"/>
      <c r="D34" s="4"/>
      <c r="E34" s="4"/>
      <c r="F34" s="5"/>
      <c r="G34" s="4"/>
      <c r="H34" s="4"/>
      <c r="J34" s="4"/>
      <c r="K34" s="4"/>
      <c r="L34" s="4"/>
      <c r="M34" s="5"/>
      <c r="N34" s="4"/>
      <c r="O34" s="4"/>
      <c r="P34" s="4"/>
      <c r="Q34" s="4"/>
    </row>
    <row r="35" spans="2:17">
      <c r="B35" t="s">
        <v>7</v>
      </c>
      <c r="C35" s="4"/>
      <c r="D35" s="4"/>
      <c r="E35" s="4">
        <f>E31/E33</f>
        <v>94.896616541353382</v>
      </c>
      <c r="F35" s="4">
        <f>F31/F33</f>
        <v>80.80263157894737</v>
      </c>
      <c r="G35" s="4">
        <f>G31/G33</f>
        <v>67.573308270676691</v>
      </c>
      <c r="H35" s="4"/>
      <c r="I35" t="s">
        <v>7</v>
      </c>
      <c r="J35" s="4"/>
      <c r="K35" s="4"/>
      <c r="L35" s="4">
        <f>L31/L33</f>
        <v>92</v>
      </c>
      <c r="M35" s="4">
        <f>M31/M33</f>
        <v>78.775000000000006</v>
      </c>
      <c r="N35" s="4">
        <f>N31/N33</f>
        <v>66.125</v>
      </c>
      <c r="O35" s="4"/>
      <c r="P35" s="4"/>
      <c r="Q35" s="4"/>
    </row>
    <row r="36" spans="2:17">
      <c r="C36" s="4"/>
      <c r="D36" s="4"/>
      <c r="E36" s="4"/>
      <c r="F36" s="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>
      <c r="C37" s="4"/>
      <c r="D37" s="4"/>
      <c r="E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>
      <c r="B38" s="6" t="s">
        <v>13</v>
      </c>
      <c r="C38" s="6"/>
      <c r="D38" s="6"/>
      <c r="E38" s="6"/>
      <c r="F38" s="6"/>
      <c r="G38" s="6"/>
      <c r="H38" s="8"/>
      <c r="I38" s="6" t="s">
        <v>0</v>
      </c>
      <c r="J38" s="6"/>
      <c r="K38" s="6"/>
      <c r="L38" s="6"/>
      <c r="M38" s="6"/>
      <c r="N38" s="6"/>
      <c r="O38" s="8"/>
    </row>
    <row r="39" spans="2:17">
      <c r="B39" s="6"/>
      <c r="C39" s="6"/>
      <c r="D39" s="6"/>
      <c r="E39" s="6"/>
      <c r="F39" s="6"/>
      <c r="G39" s="6"/>
      <c r="H39" s="8"/>
      <c r="I39" s="6"/>
      <c r="J39" s="6"/>
      <c r="K39" s="6"/>
      <c r="L39" s="6"/>
      <c r="M39" s="6"/>
      <c r="N39" s="6"/>
      <c r="O39" s="8"/>
    </row>
    <row r="41" spans="2:17">
      <c r="C41" t="s">
        <v>25</v>
      </c>
      <c r="D41" t="s">
        <v>22</v>
      </c>
      <c r="E41" t="s">
        <v>32</v>
      </c>
      <c r="F41" t="s">
        <v>9</v>
      </c>
      <c r="G41" t="s">
        <v>33</v>
      </c>
      <c r="J41" t="s">
        <v>25</v>
      </c>
      <c r="K41" t="s">
        <v>22</v>
      </c>
      <c r="L41" t="s">
        <v>32</v>
      </c>
      <c r="M41" t="s">
        <v>9</v>
      </c>
      <c r="N41" t="s">
        <v>33</v>
      </c>
    </row>
    <row r="43" spans="2:17">
      <c r="B43" t="s">
        <v>14</v>
      </c>
      <c r="C43" s="4"/>
      <c r="D43" s="4"/>
      <c r="E43" s="4"/>
      <c r="F43" s="5"/>
      <c r="G43" s="4"/>
      <c r="H43" s="4"/>
      <c r="I43" t="s">
        <v>14</v>
      </c>
      <c r="J43" s="4"/>
      <c r="K43" s="4"/>
      <c r="L43" s="4"/>
      <c r="M43" s="5"/>
      <c r="N43" s="4"/>
      <c r="O43" s="4"/>
    </row>
    <row r="44" spans="2:17">
      <c r="C44" s="4"/>
      <c r="D44" s="4"/>
      <c r="E44" s="4"/>
      <c r="F44" s="5"/>
      <c r="G44" s="4"/>
      <c r="H44" s="4"/>
      <c r="J44" s="4"/>
      <c r="K44" s="4"/>
      <c r="L44" s="4"/>
      <c r="M44" s="5"/>
      <c r="N44" s="4"/>
      <c r="O44" s="4"/>
    </row>
    <row r="45" spans="2:17">
      <c r="B45" s="3" t="s">
        <v>26</v>
      </c>
      <c r="C45" s="4">
        <v>1000</v>
      </c>
      <c r="D45" s="4">
        <v>150</v>
      </c>
      <c r="E45" s="4">
        <f>C45*D45</f>
        <v>150000</v>
      </c>
      <c r="F45" s="5"/>
      <c r="G45" s="4"/>
      <c r="H45" s="4"/>
      <c r="I45" s="3" t="s">
        <v>26</v>
      </c>
      <c r="J45" s="4">
        <v>1000</v>
      </c>
      <c r="K45" s="4">
        <v>150</v>
      </c>
      <c r="L45" s="4">
        <f>J45*K45</f>
        <v>150000</v>
      </c>
      <c r="M45" s="5"/>
      <c r="N45" s="4"/>
      <c r="O45" s="4"/>
    </row>
    <row r="46" spans="2:17">
      <c r="C46" s="4"/>
      <c r="D46" s="4"/>
      <c r="E46" s="4"/>
      <c r="F46" s="5"/>
      <c r="G46" s="4"/>
      <c r="H46" s="4"/>
      <c r="J46" s="4"/>
      <c r="K46" s="4"/>
      <c r="L46" s="4"/>
      <c r="M46" s="5"/>
      <c r="N46" s="4"/>
      <c r="O46" s="4"/>
    </row>
    <row r="47" spans="2:17">
      <c r="B47" s="3" t="s">
        <v>8</v>
      </c>
      <c r="C47" s="4">
        <v>700</v>
      </c>
      <c r="D47" s="4">
        <v>150</v>
      </c>
      <c r="E47" s="4"/>
      <c r="F47" s="5">
        <f>C47*D47</f>
        <v>105000</v>
      </c>
      <c r="G47" s="4"/>
      <c r="H47" s="4"/>
      <c r="I47" s="3" t="s">
        <v>8</v>
      </c>
      <c r="J47" s="4">
        <v>700</v>
      </c>
      <c r="K47" s="4">
        <v>150</v>
      </c>
      <c r="L47" s="4"/>
      <c r="M47" s="5">
        <f>J47*K47</f>
        <v>105000</v>
      </c>
      <c r="N47" s="4"/>
      <c r="O47" s="4"/>
    </row>
    <row r="48" spans="2:17">
      <c r="C48" s="4"/>
      <c r="D48" s="4"/>
      <c r="E48" s="4"/>
      <c r="F48" s="5"/>
      <c r="G48" s="4"/>
      <c r="H48" s="4"/>
      <c r="J48" s="4"/>
      <c r="K48" s="4"/>
      <c r="L48" s="4"/>
      <c r="M48" s="5"/>
      <c r="N48" s="4"/>
      <c r="O48" s="4"/>
    </row>
    <row r="49" spans="2:15">
      <c r="B49" s="3" t="s">
        <v>27</v>
      </c>
      <c r="C49" s="4">
        <v>500</v>
      </c>
      <c r="D49" s="4">
        <v>150</v>
      </c>
      <c r="E49" s="4"/>
      <c r="F49" s="5"/>
      <c r="G49" s="4">
        <f>C49*D49</f>
        <v>75000</v>
      </c>
      <c r="H49" s="4"/>
      <c r="I49" s="3" t="s">
        <v>27</v>
      </c>
      <c r="J49" s="4">
        <v>500</v>
      </c>
      <c r="K49" s="4">
        <v>150</v>
      </c>
      <c r="L49" s="4"/>
      <c r="M49" s="5"/>
      <c r="N49" s="4">
        <f>J49*K49</f>
        <v>75000</v>
      </c>
      <c r="O49" s="4"/>
    </row>
    <row r="50" spans="2:15">
      <c r="C50" s="4"/>
      <c r="D50" s="4"/>
      <c r="E50" s="4"/>
      <c r="F50" s="5"/>
      <c r="G50" s="4"/>
      <c r="H50" s="4"/>
      <c r="J50" s="4"/>
      <c r="K50" s="4"/>
      <c r="L50" s="4"/>
      <c r="M50" s="5"/>
      <c r="N50" s="4"/>
      <c r="O50" s="4"/>
    </row>
    <row r="51" spans="2:15">
      <c r="B51" t="s">
        <v>15</v>
      </c>
      <c r="C51" s="4">
        <v>15</v>
      </c>
      <c r="D51" s="4">
        <v>266</v>
      </c>
      <c r="E51" s="4">
        <f>D45*(C51*D51)</f>
        <v>598500</v>
      </c>
      <c r="F51" s="5">
        <f>D47*(C51*D51)</f>
        <v>598500</v>
      </c>
      <c r="G51" s="4">
        <f>D49*(C51*D51)</f>
        <v>598500</v>
      </c>
      <c r="H51" s="4"/>
      <c r="I51" t="s">
        <v>15</v>
      </c>
      <c r="J51" s="4">
        <v>15</v>
      </c>
      <c r="K51" s="4">
        <v>400</v>
      </c>
      <c r="L51" s="4">
        <f>K45*(J51*K51)</f>
        <v>900000</v>
      </c>
      <c r="M51" s="5">
        <f>K47*(J51*K51)</f>
        <v>900000</v>
      </c>
      <c r="N51" s="4">
        <f>K49*(J51*K51)</f>
        <v>900000</v>
      </c>
      <c r="O51" s="4"/>
    </row>
    <row r="52" spans="2:15">
      <c r="C52" s="4"/>
      <c r="D52" s="4"/>
      <c r="E52" s="4"/>
      <c r="F52" s="5"/>
      <c r="G52" s="4"/>
      <c r="H52" s="4"/>
      <c r="J52" s="4"/>
      <c r="K52" s="4"/>
      <c r="L52" s="4"/>
      <c r="M52" s="5"/>
      <c r="N52" s="4"/>
      <c r="O52" s="4"/>
    </row>
    <row r="53" spans="2:15">
      <c r="B53" t="s">
        <v>16</v>
      </c>
      <c r="C53" s="4"/>
      <c r="D53" s="4"/>
      <c r="E53" s="4"/>
      <c r="F53" s="5"/>
      <c r="G53" s="4"/>
      <c r="H53" s="4"/>
      <c r="I53" t="s">
        <v>16</v>
      </c>
      <c r="J53" s="4"/>
      <c r="K53" s="4"/>
      <c r="L53" s="4"/>
      <c r="M53" s="5"/>
      <c r="N53" s="4"/>
      <c r="O53" s="4"/>
    </row>
    <row r="54" spans="2:15">
      <c r="C54" s="4"/>
      <c r="D54" s="4"/>
      <c r="E54" s="4"/>
      <c r="F54" s="5"/>
      <c r="G54" s="4"/>
      <c r="H54" s="4"/>
      <c r="J54" s="4"/>
      <c r="K54" s="4"/>
      <c r="L54" s="4"/>
      <c r="M54" s="5"/>
      <c r="N54" s="4"/>
      <c r="O54" s="4"/>
    </row>
    <row r="55" spans="2:15">
      <c r="B55" s="3" t="s">
        <v>28</v>
      </c>
      <c r="C55" s="4">
        <v>40</v>
      </c>
      <c r="D55" s="4">
        <v>266</v>
      </c>
      <c r="E55" s="4">
        <f>D45*(C55*D55)</f>
        <v>1596000</v>
      </c>
      <c r="F55" s="5"/>
      <c r="G55" s="4"/>
      <c r="H55" s="4"/>
      <c r="I55" s="3" t="s">
        <v>28</v>
      </c>
      <c r="J55" s="4">
        <v>40</v>
      </c>
      <c r="K55" s="4">
        <v>400</v>
      </c>
      <c r="L55" s="4">
        <f>K45*(J55*K55)</f>
        <v>2400000</v>
      </c>
      <c r="M55" s="5"/>
      <c r="N55" s="4"/>
      <c r="O55" s="4"/>
    </row>
    <row r="56" spans="2:15">
      <c r="B56" s="3"/>
      <c r="C56" s="4"/>
      <c r="D56" s="4"/>
      <c r="E56" s="4"/>
      <c r="F56" s="5"/>
      <c r="G56" s="4"/>
      <c r="H56" s="4"/>
      <c r="I56" s="3"/>
      <c r="J56" s="4"/>
      <c r="K56" s="4"/>
      <c r="L56" s="4"/>
      <c r="M56" s="5"/>
      <c r="N56" s="4"/>
      <c r="O56" s="4"/>
    </row>
    <row r="57" spans="2:15">
      <c r="B57" s="3" t="s">
        <v>10</v>
      </c>
      <c r="C57" s="4">
        <v>30</v>
      </c>
      <c r="D57" s="4">
        <v>266</v>
      </c>
      <c r="E57" s="4"/>
      <c r="F57" s="5">
        <f>D47*(C57*D57)</f>
        <v>1197000</v>
      </c>
      <c r="G57" s="4"/>
      <c r="H57" s="4"/>
      <c r="I57" s="3" t="s">
        <v>10</v>
      </c>
      <c r="J57" s="4">
        <v>30</v>
      </c>
      <c r="K57" s="4">
        <v>400</v>
      </c>
      <c r="L57" s="4"/>
      <c r="M57" s="5">
        <f>K47*(J57*K57)</f>
        <v>1800000</v>
      </c>
      <c r="N57" s="4"/>
      <c r="O57" s="4"/>
    </row>
    <row r="58" spans="2:15">
      <c r="B58" s="3"/>
      <c r="C58" s="4"/>
      <c r="D58" s="4"/>
      <c r="E58" s="4"/>
      <c r="F58" s="5"/>
      <c r="G58" s="4"/>
      <c r="H58" s="4"/>
      <c r="I58" s="3"/>
      <c r="J58" s="4"/>
      <c r="K58" s="4"/>
      <c r="L58" s="4"/>
      <c r="M58" s="5"/>
      <c r="N58" s="4"/>
      <c r="O58" s="4"/>
    </row>
    <row r="59" spans="2:15">
      <c r="B59" s="3" t="s">
        <v>29</v>
      </c>
      <c r="C59" s="4">
        <v>20</v>
      </c>
      <c r="D59" s="4">
        <v>266</v>
      </c>
      <c r="E59" s="4"/>
      <c r="F59" s="5"/>
      <c r="G59" s="4">
        <f>D49*(C59*D59)</f>
        <v>798000</v>
      </c>
      <c r="H59" s="4"/>
      <c r="I59" s="3" t="s">
        <v>29</v>
      </c>
      <c r="J59" s="4">
        <v>20</v>
      </c>
      <c r="K59" s="4">
        <v>400</v>
      </c>
      <c r="L59" s="4"/>
      <c r="M59" s="5"/>
      <c r="N59" s="4">
        <f>K49*(J59*K59)</f>
        <v>1200000</v>
      </c>
      <c r="O59" s="4"/>
    </row>
    <row r="60" spans="2:15">
      <c r="C60" s="4"/>
      <c r="D60" s="4"/>
      <c r="E60" s="4"/>
      <c r="F60" s="5"/>
      <c r="G60" s="4"/>
      <c r="H60" s="4"/>
      <c r="J60" s="4"/>
      <c r="K60" s="4"/>
      <c r="L60" s="4"/>
      <c r="M60" s="5"/>
      <c r="N60" s="4"/>
      <c r="O60" s="4"/>
    </row>
    <row r="61" spans="2:15">
      <c r="B61" t="s">
        <v>17</v>
      </c>
      <c r="C61" s="4">
        <v>20</v>
      </c>
      <c r="D61" s="4">
        <v>266</v>
      </c>
      <c r="E61" s="4">
        <f>D45*(C61*D61)</f>
        <v>798000</v>
      </c>
      <c r="F61" s="5">
        <f>D47*(C61*D61)</f>
        <v>798000</v>
      </c>
      <c r="G61" s="4">
        <f>D49*(C61*D61)</f>
        <v>798000</v>
      </c>
      <c r="H61" s="4"/>
      <c r="I61" t="s">
        <v>17</v>
      </c>
      <c r="J61" s="4">
        <v>20</v>
      </c>
      <c r="K61" s="4">
        <v>400</v>
      </c>
      <c r="L61" s="4">
        <f>K45*(J61*K61)</f>
        <v>1200000</v>
      </c>
      <c r="M61" s="5">
        <f>K47*(J61*K61)</f>
        <v>1200000</v>
      </c>
      <c r="N61" s="4">
        <f>K49*(J61*K61)</f>
        <v>1200000</v>
      </c>
      <c r="O61" s="4"/>
    </row>
    <row r="62" spans="2:15">
      <c r="C62" s="4"/>
      <c r="D62" s="4"/>
      <c r="E62" s="4"/>
      <c r="F62" s="5"/>
      <c r="G62" s="4"/>
      <c r="H62" s="4"/>
      <c r="J62" s="4"/>
      <c r="K62" s="4"/>
      <c r="L62" s="4"/>
      <c r="M62" s="5"/>
      <c r="N62" s="4"/>
      <c r="O62" s="4"/>
    </row>
    <row r="63" spans="2:15">
      <c r="B63" t="s">
        <v>19</v>
      </c>
      <c r="C63" s="4"/>
      <c r="D63" s="4"/>
      <c r="E63" s="4">
        <f>0.15*(SUM(E45:E61))</f>
        <v>471375</v>
      </c>
      <c r="F63" s="4">
        <f>0.15*(SUM(F45:F61))</f>
        <v>404775</v>
      </c>
      <c r="G63" s="4">
        <f>0.15*(SUM(G45:G61))</f>
        <v>340425</v>
      </c>
      <c r="H63" s="4"/>
      <c r="I63" t="s">
        <v>19</v>
      </c>
      <c r="J63" s="4"/>
      <c r="K63" s="4"/>
      <c r="L63" s="4">
        <f>0.15*(SUM(L45:L61))</f>
        <v>697500</v>
      </c>
      <c r="M63" s="4">
        <f>0.15*(SUM(M45:M61))</f>
        <v>600750</v>
      </c>
      <c r="N63" s="4">
        <f>0.15*(SUM(N45:N61))</f>
        <v>506250</v>
      </c>
      <c r="O63" s="4"/>
    </row>
    <row r="64" spans="2:15">
      <c r="C64" s="4"/>
      <c r="D64" s="4"/>
      <c r="E64" s="4"/>
      <c r="F64" s="5"/>
      <c r="G64" s="4"/>
      <c r="H64" s="4"/>
      <c r="J64" s="4"/>
      <c r="K64" s="4"/>
      <c r="L64" s="4"/>
      <c r="M64" s="5"/>
      <c r="N64" s="4"/>
      <c r="O64" s="4"/>
    </row>
    <row r="65" spans="2:15">
      <c r="B65" t="s">
        <v>34</v>
      </c>
      <c r="C65" s="4"/>
      <c r="D65" s="4"/>
      <c r="E65" s="4">
        <f>SUM(E45:E63)</f>
        <v>3613875</v>
      </c>
      <c r="F65" s="4">
        <f>SUM(F45:F63)</f>
        <v>3103275</v>
      </c>
      <c r="G65" s="4">
        <f>SUM(G45:G63)</f>
        <v>2609925</v>
      </c>
      <c r="H65" s="4"/>
      <c r="I65" t="s">
        <v>34</v>
      </c>
      <c r="J65" s="4"/>
      <c r="K65" s="4"/>
      <c r="L65" s="4">
        <f>SUM(L45:L63)</f>
        <v>5347500</v>
      </c>
      <c r="M65" s="4">
        <f>SUM(M45:M63)</f>
        <v>4605750</v>
      </c>
      <c r="N65" s="4">
        <f>SUM(N45:N63)</f>
        <v>3881250</v>
      </c>
      <c r="O65" s="4"/>
    </row>
    <row r="66" spans="2:15">
      <c r="C66" s="4"/>
      <c r="D66" s="4"/>
      <c r="E66" s="4"/>
      <c r="F66" s="5"/>
      <c r="G66" s="4"/>
      <c r="H66" s="4"/>
      <c r="J66" s="4"/>
      <c r="K66" s="4"/>
      <c r="L66" s="4"/>
      <c r="M66" s="5"/>
      <c r="N66" s="4"/>
      <c r="O66" s="4"/>
    </row>
    <row r="67" spans="2:15">
      <c r="B67" t="s">
        <v>35</v>
      </c>
      <c r="C67" s="4"/>
      <c r="D67" s="4"/>
      <c r="E67" s="4">
        <f>D51*D45</f>
        <v>39900</v>
      </c>
      <c r="F67" s="5">
        <f>D51*D47</f>
        <v>39900</v>
      </c>
      <c r="G67" s="4">
        <f>D51*D49</f>
        <v>39900</v>
      </c>
      <c r="H67" s="4"/>
      <c r="I67" t="s">
        <v>35</v>
      </c>
      <c r="J67" s="4"/>
      <c r="K67" s="4"/>
      <c r="L67" s="4">
        <f>K51*K45</f>
        <v>60000</v>
      </c>
      <c r="M67" s="5">
        <f>K51*K47</f>
        <v>60000</v>
      </c>
      <c r="N67" s="4">
        <f>K51*K49</f>
        <v>60000</v>
      </c>
      <c r="O67" s="4"/>
    </row>
    <row r="68" spans="2:15">
      <c r="C68" s="4"/>
      <c r="D68" s="4"/>
      <c r="E68" s="4"/>
      <c r="F68" s="5"/>
      <c r="G68" s="4"/>
      <c r="H68" s="4"/>
      <c r="J68" s="4"/>
      <c r="K68" s="4"/>
      <c r="L68" s="4"/>
      <c r="M68" s="5"/>
      <c r="N68" s="4"/>
      <c r="O68" s="4"/>
    </row>
    <row r="69" spans="2:15">
      <c r="B69" t="s">
        <v>7</v>
      </c>
      <c r="C69" s="4"/>
      <c r="D69" s="4"/>
      <c r="E69" s="4">
        <f>E65/E67</f>
        <v>90.573308270676691</v>
      </c>
      <c r="F69" s="4">
        <f>F65/F67</f>
        <v>77.776315789473685</v>
      </c>
      <c r="G69" s="4">
        <f>G65/G67</f>
        <v>65.411654135338352</v>
      </c>
      <c r="H69" s="4"/>
      <c r="I69" t="s">
        <v>7</v>
      </c>
      <c r="J69" s="4"/>
      <c r="K69" s="4"/>
      <c r="L69" s="4">
        <f>L65/L67</f>
        <v>89.125</v>
      </c>
      <c r="M69" s="4">
        <f>M65/M67</f>
        <v>76.762500000000003</v>
      </c>
      <c r="N69" s="4">
        <f>N65/N67</f>
        <v>64.6875</v>
      </c>
      <c r="O69" s="4"/>
    </row>
    <row r="93" spans="1:4">
      <c r="A93" s="2" t="s">
        <v>23</v>
      </c>
      <c r="B93" t="s">
        <v>18</v>
      </c>
      <c r="C93" t="s">
        <v>30</v>
      </c>
      <c r="D93" t="s">
        <v>31</v>
      </c>
    </row>
    <row r="94" spans="1:4">
      <c r="A94" s="2"/>
    </row>
    <row r="95" spans="1:4">
      <c r="A95" s="2"/>
      <c r="B95" t="s">
        <v>21</v>
      </c>
    </row>
    <row r="99" spans="1:2">
      <c r="A99" t="s">
        <v>24</v>
      </c>
      <c r="B99" t="s">
        <v>20</v>
      </c>
    </row>
  </sheetData>
  <sheetCalcPr fullCalcOnLoad="1"/>
  <mergeCells count="11">
    <mergeCell ref="T5:V5"/>
    <mergeCell ref="Q4:V4"/>
    <mergeCell ref="W4:AB4"/>
    <mergeCell ref="W5:Y5"/>
    <mergeCell ref="Z5:AB5"/>
    <mergeCell ref="A93:A95"/>
    <mergeCell ref="B4:G5"/>
    <mergeCell ref="I4:N5"/>
    <mergeCell ref="B38:G39"/>
    <mergeCell ref="I38:N39"/>
    <mergeCell ref="Q5:S5"/>
  </mergeCells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Bautista</dc:creator>
  <cp:lastModifiedBy>Sergio Bautista</cp:lastModifiedBy>
  <dcterms:created xsi:type="dcterms:W3CDTF">2010-01-17T12:06:28Z</dcterms:created>
  <dcterms:modified xsi:type="dcterms:W3CDTF">2010-01-17T16:35:26Z</dcterms:modified>
</cp:coreProperties>
</file>